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990" yWindow="5310" windowWidth="29040" windowHeight="16440"/>
  </bookViews>
  <sheets>
    <sheet name="NEHA 2020" sheetId="1" r:id="rId1"/>
  </sheets>
  <calcPr calcId="181029"/>
</workbook>
</file>

<file path=xl/calcChain.xml><?xml version="1.0" encoding="utf-8"?>
<calcChain xmlns="http://schemas.openxmlformats.org/spreadsheetml/2006/main">
  <c r="F37" i="1" l="1"/>
  <c r="D46" i="1" l="1"/>
  <c r="F36" i="1"/>
  <c r="F24" i="1"/>
  <c r="F23" i="1"/>
  <c r="F31" i="1"/>
  <c r="F30" i="1"/>
  <c r="F21" i="1"/>
  <c r="F22" i="1"/>
  <c r="F20" i="1"/>
  <c r="F19" i="1"/>
  <c r="F18" i="1"/>
  <c r="F14" i="1"/>
  <c r="F15" i="1"/>
  <c r="F17" i="1"/>
  <c r="F26" i="1"/>
  <c r="F27" i="1"/>
  <c r="F28" i="1"/>
  <c r="F29" i="1"/>
  <c r="F32" i="1"/>
  <c r="F33" i="1"/>
  <c r="F34" i="1"/>
  <c r="F35" i="1"/>
  <c r="F41" i="1"/>
  <c r="E16" i="1"/>
  <c r="F16" i="1"/>
  <c r="E25" i="1"/>
  <c r="F25" i="1"/>
  <c r="F39" i="1" s="1"/>
  <c r="F40" i="1" s="1"/>
  <c r="F42" i="1" s="1"/>
  <c r="F45" i="1" s="1"/>
  <c r="F44" i="1" l="1"/>
</calcChain>
</file>

<file path=xl/sharedStrings.xml><?xml version="1.0" encoding="utf-8"?>
<sst xmlns="http://schemas.openxmlformats.org/spreadsheetml/2006/main" count="63" uniqueCount="63">
  <si>
    <t>Variable valve timing</t>
  </si>
  <si>
    <t>Four-wheel drive</t>
  </si>
  <si>
    <t>Tire treadwear rating (50-150 for U; &lt; 100 for SP)</t>
  </si>
  <si>
    <t>Non-stock springs (SP only)</t>
  </si>
  <si>
    <t>Modified Suspension (SP only) (other than shocks, alignment and bolt on reinforcement)</t>
  </si>
  <si>
    <t>6-point roll cage (for U)</t>
  </si>
  <si>
    <t>6-point roll cage (for SP)</t>
  </si>
  <si>
    <t>Intact interior (SP only w/full cage)</t>
  </si>
  <si>
    <t>Excessive lightening (SP only)</t>
  </si>
  <si>
    <t>More than 1 camshaft per bank of cylinders</t>
  </si>
  <si>
    <t>V-type engine configuration</t>
  </si>
  <si>
    <t>1 venturi or injector per 4 or more cylinders</t>
  </si>
  <si>
    <t>1 venturi or injector per 2 cylinders</t>
  </si>
  <si>
    <t>Non-stock exhaust manifold (SP only)</t>
  </si>
  <si>
    <t>Turbocharger</t>
  </si>
  <si>
    <t>Supercharger</t>
  </si>
  <si>
    <t>Intercooler</t>
  </si>
  <si>
    <t>Excessive Sound (over 96 db)</t>
  </si>
  <si>
    <t>Nitrous oxide(mandatory fire system) (SP only)</t>
  </si>
  <si>
    <t>Up 1 class</t>
  </si>
  <si>
    <t>Factor</t>
  </si>
  <si>
    <t>Adjustment</t>
  </si>
  <si>
    <t>Displacement Adjustments (cc) (multiply Total Adjustments by Displacement)</t>
  </si>
  <si>
    <t>Adjusted Displacement (cc) (add Displacement Adjustment to Actual displacement)</t>
  </si>
  <si>
    <t>Curb Weight (lb) (GVW-175 lb per seat = curb weight)</t>
  </si>
  <si>
    <t>Factor (cc/lb) (Adjusted Displacement (cc) divided by Curb Weight)</t>
  </si>
  <si>
    <t>Non-stock induction (SP only)</t>
  </si>
  <si>
    <t>More than 2 valves per cylinder (stratified charge valves not included) 10% each, enter quantity &gt;&gt;</t>
  </si>
  <si>
    <t>Factors for Unprepared:</t>
  </si>
  <si>
    <t>U1 AWD 1.550 and above cc/lb</t>
  </si>
  <si>
    <t>U2 2wd 1.550 and above cc/lb</t>
  </si>
  <si>
    <t>U3 AWD Less than 1.550 cc/lb</t>
  </si>
  <si>
    <t>U4 2wd Less than 1.550 cc/lb</t>
  </si>
  <si>
    <t>U5 Less than 1.000 cc/lb</t>
  </si>
  <si>
    <t>U6 less than 0.840 cc/lb</t>
  </si>
  <si>
    <t>Factors for Street prepared</t>
  </si>
  <si>
    <t>SP1 AWD 1.500 and above cc/lb</t>
  </si>
  <si>
    <t>SP2 2wd 1.500 and above cc/lb</t>
  </si>
  <si>
    <t>SP3 AWD Less than 1.500 cc/lb</t>
  </si>
  <si>
    <t>SP4 2wd Less than 1.500 cc/lb</t>
  </si>
  <si>
    <t>SP5 Less than 1.060 cc/lb</t>
  </si>
  <si>
    <t>SP6 less than 0.900 cc/lb</t>
  </si>
  <si>
    <t>Unprepared and Street Prepared Classification Worksheet</t>
  </si>
  <si>
    <t>Unprepared Class</t>
  </si>
  <si>
    <t>Street Prepared Class</t>
  </si>
  <si>
    <t>I'm competing in:</t>
  </si>
  <si>
    <t>Non-stock anti-roll bars (SP only)</t>
  </si>
  <si>
    <t>New England Hillclimb Association (NEHA) www.hillclimb.org</t>
  </si>
  <si>
    <t>Number of seats (this number should also be on the door tag)</t>
  </si>
  <si>
    <t>Select</t>
  </si>
  <si>
    <t>Factor Type</t>
  </si>
  <si>
    <t>Car Number:</t>
  </si>
  <si>
    <t>Owner:</t>
  </si>
  <si>
    <t>GVW in lbs from the door tag (if you know the actual curb weight, enter it here, and 0 in the seat box)</t>
  </si>
  <si>
    <t>(conversion website)</t>
  </si>
  <si>
    <t>Actual displacement in CC's (CI x 0.0610237438368 = CC)</t>
  </si>
  <si>
    <r>
      <t>Wheel size (diameter and width) enter number of inches in the box to the right, 1% per 0.5"</t>
    </r>
    <r>
      <rPr>
        <i/>
        <sz val="8"/>
        <rFont val="Arial"/>
        <family val="2"/>
      </rPr>
      <t xml:space="preserve"> (see below)</t>
    </r>
  </si>
  <si>
    <t>Defined:</t>
  </si>
  <si>
    <t>Example:</t>
  </si>
  <si>
    <t>Your car had an option of a 17 x 8 rim, but you are running 16 x 8.5; this would be 3% based on the difference of 17 and 16 (2%) plus the difference of 8 and 8.5 (1%)</t>
  </si>
  <si>
    <t>Based from a rim that is available for your car, add 1% for each .5" difference in width plus 1% for each .5" difference in diameter.</t>
  </si>
  <si>
    <t>Wheel Size Factor</t>
  </si>
  <si>
    <t>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</si>
</sst>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6"/>
      <name val="Arial"/>
      <family val="2"/>
    </font>
    <font>
      <sz val="1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i/>
      <u/>
      <sz val="8"/>
      <name val="Arial"/>
      <family val="2"/>
    </font>
    <font>
      <b/>
      <sz val="10"/>
      <color theme="0"/>
      <name val="Arial"/>
      <family val="2"/>
    </font>
    <font>
      <sz val="8"/>
      <color rgb="FFFF0000"/>
      <name val="Arial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6" fillId="0" borderId="0" xfId="0" applyFont="1"/>
    <xf numFmtId="0" fontId="6" fillId="0" borderId="0" xfId="0" applyFont="1" applyProtection="1">
      <protection locked="0"/>
    </xf>
    <xf numFmtId="0" fontId="7" fillId="0" borderId="0" xfId="0" applyFont="1"/>
    <xf numFmtId="0" fontId="8" fillId="0" borderId="0" xfId="0" applyFont="1"/>
    <xf numFmtId="0" fontId="11" fillId="0" borderId="0" xfId="0" applyFon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9" fontId="0" fillId="0" borderId="0" xfId="2" applyFont="1" applyAlignment="1">
      <alignment horizontal="center"/>
    </xf>
    <xf numFmtId="0" fontId="16" fillId="3" borderId="0" xfId="0" applyFont="1" applyFill="1"/>
    <xf numFmtId="0" fontId="16" fillId="3" borderId="0" xfId="0" applyFont="1" applyFill="1" applyProtection="1">
      <protection locked="0"/>
    </xf>
    <xf numFmtId="0" fontId="16" fillId="3" borderId="0" xfId="0" applyFont="1" applyFill="1" applyAlignment="1">
      <alignment horizontal="center"/>
    </xf>
    <xf numFmtId="0" fontId="12" fillId="0" borderId="0" xfId="0" applyFont="1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5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0" fillId="0" borderId="0" xfId="0" applyAlignment="1" applyProtection="1">
      <alignment horizontal="left" wrapText="1"/>
      <protection locked="0"/>
    </xf>
    <xf numFmtId="0" fontId="15" fillId="0" borderId="0" xfId="0" applyFont="1"/>
    <xf numFmtId="0" fontId="12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7" fillId="0" borderId="0" xfId="0" applyFont="1" applyAlignment="1" applyProtection="1">
      <alignment horizontal="right" wrapText="1"/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2" xfId="1" applyBorder="1" applyAlignment="1">
      <alignment horizontal="center"/>
      <protection locked="0"/>
    </xf>
    <xf numFmtId="0" fontId="9" fillId="0" borderId="0" xfId="1" applyAlignment="1">
      <alignment horizontal="center"/>
      <protection locked="0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A14" lockText="1" noThreeD="1"/>
</file>

<file path=xl/ctrlProps/ctrlProp10.xml><?xml version="1.0" encoding="utf-8"?>
<formControlPr xmlns="http://schemas.microsoft.com/office/spreadsheetml/2009/9/main" objectType="CheckBox" fmlaLink="A23" lockText="1" noThreeD="1"/>
</file>

<file path=xl/ctrlProps/ctrlProp11.xml><?xml version="1.0" encoding="utf-8"?>
<formControlPr xmlns="http://schemas.microsoft.com/office/spreadsheetml/2009/9/main" objectType="CheckBox" fmlaLink="A24" lockText="1" noThreeD="1"/>
</file>

<file path=xl/ctrlProps/ctrlProp12.xml><?xml version="1.0" encoding="utf-8"?>
<formControlPr xmlns="http://schemas.microsoft.com/office/spreadsheetml/2009/9/main" objectType="CheckBox" fmlaLink="A25" lockText="1" noThreeD="1"/>
</file>

<file path=xl/ctrlProps/ctrlProp13.xml><?xml version="1.0" encoding="utf-8"?>
<formControlPr xmlns="http://schemas.microsoft.com/office/spreadsheetml/2009/9/main" objectType="CheckBox" fmlaLink="A26" lockText="1" noThreeD="1"/>
</file>

<file path=xl/ctrlProps/ctrlProp14.xml><?xml version="1.0" encoding="utf-8"?>
<formControlPr xmlns="http://schemas.microsoft.com/office/spreadsheetml/2009/9/main" objectType="CheckBox" fmlaLink="A27" lockText="1" noThreeD="1"/>
</file>

<file path=xl/ctrlProps/ctrlProp15.xml><?xml version="1.0" encoding="utf-8"?>
<formControlPr xmlns="http://schemas.microsoft.com/office/spreadsheetml/2009/9/main" objectType="CheckBox" fmlaLink="A28" lockText="1" noThreeD="1"/>
</file>

<file path=xl/ctrlProps/ctrlProp16.xml><?xml version="1.0" encoding="utf-8"?>
<formControlPr xmlns="http://schemas.microsoft.com/office/spreadsheetml/2009/9/main" objectType="CheckBox" fmlaLink="A29" lockText="1" noThreeD="1"/>
</file>

<file path=xl/ctrlProps/ctrlProp17.xml><?xml version="1.0" encoding="utf-8"?>
<formControlPr xmlns="http://schemas.microsoft.com/office/spreadsheetml/2009/9/main" objectType="CheckBox" fmlaLink="A30" lockText="1" noThreeD="1"/>
</file>

<file path=xl/ctrlProps/ctrlProp18.xml><?xml version="1.0" encoding="utf-8"?>
<formControlPr xmlns="http://schemas.microsoft.com/office/spreadsheetml/2009/9/main" objectType="CheckBox" fmlaLink="A31" lockText="1" noThreeD="1"/>
</file>

<file path=xl/ctrlProps/ctrlProp19.xml><?xml version="1.0" encoding="utf-8"?>
<formControlPr xmlns="http://schemas.microsoft.com/office/spreadsheetml/2009/9/main" objectType="CheckBox" fmlaLink="A32" lockText="1" noThreeD="1"/>
</file>

<file path=xl/ctrlProps/ctrlProp2.xml><?xml version="1.0" encoding="utf-8"?>
<formControlPr xmlns="http://schemas.microsoft.com/office/spreadsheetml/2009/9/main" objectType="CheckBox" fmlaLink="A15" lockText="1" noThreeD="1"/>
</file>

<file path=xl/ctrlProps/ctrlProp20.xml><?xml version="1.0" encoding="utf-8"?>
<formControlPr xmlns="http://schemas.microsoft.com/office/spreadsheetml/2009/9/main" objectType="CheckBox" fmlaLink="A33" lockText="1" noThreeD="1"/>
</file>

<file path=xl/ctrlProps/ctrlProp21.xml><?xml version="1.0" encoding="utf-8"?>
<formControlPr xmlns="http://schemas.microsoft.com/office/spreadsheetml/2009/9/main" objectType="CheckBox" fmlaLink="A34" lockText="1" noThreeD="1"/>
</file>

<file path=xl/ctrlProps/ctrlProp22.xml><?xml version="1.0" encoding="utf-8"?>
<formControlPr xmlns="http://schemas.microsoft.com/office/spreadsheetml/2009/9/main" objectType="CheckBox" fmlaLink="A35" lockText="1" noThreeD="1"/>
</file>

<file path=xl/ctrlProps/ctrlProp23.xml><?xml version="1.0" encoding="utf-8"?>
<formControlPr xmlns="http://schemas.microsoft.com/office/spreadsheetml/2009/9/main" objectType="CheckBox" fmlaLink="A36" lockText="1" noThreeD="1"/>
</file>

<file path=xl/ctrlProps/ctrlProp24.xml><?xml version="1.0" encoding="utf-8"?>
<formControlPr xmlns="http://schemas.microsoft.com/office/spreadsheetml/2009/9/main" objectType="Radio" checked="Checked" firstButton="1" fmlaLink="$A$39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CheckBox" fmlaLink="A28" lockText="1" noThreeD="1"/>
</file>

<file path=xl/ctrlProps/ctrlProp27.xml><?xml version="1.0" encoding="utf-8"?>
<formControlPr xmlns="http://schemas.microsoft.com/office/spreadsheetml/2009/9/main" objectType="CheckBox" fmlaLink="A29" lockText="1" noThreeD="1"/>
</file>

<file path=xl/ctrlProps/ctrlProp3.xml><?xml version="1.0" encoding="utf-8"?>
<formControlPr xmlns="http://schemas.microsoft.com/office/spreadsheetml/2009/9/main" objectType="CheckBox" fmlaLink="A16" lockText="1" noThreeD="1"/>
</file>

<file path=xl/ctrlProps/ctrlProp4.xml><?xml version="1.0" encoding="utf-8"?>
<formControlPr xmlns="http://schemas.microsoft.com/office/spreadsheetml/2009/9/main" objectType="CheckBox" fmlaLink="A17" lockText="1" noThreeD="1"/>
</file>

<file path=xl/ctrlProps/ctrlProp5.xml><?xml version="1.0" encoding="utf-8"?>
<formControlPr xmlns="http://schemas.microsoft.com/office/spreadsheetml/2009/9/main" objectType="CheckBox" fmlaLink="A18" lockText="1" noThreeD="1"/>
</file>

<file path=xl/ctrlProps/ctrlProp6.xml><?xml version="1.0" encoding="utf-8"?>
<formControlPr xmlns="http://schemas.microsoft.com/office/spreadsheetml/2009/9/main" objectType="CheckBox" fmlaLink="A19" lockText="1" noThreeD="1"/>
</file>

<file path=xl/ctrlProps/ctrlProp7.xml><?xml version="1.0" encoding="utf-8"?>
<formControlPr xmlns="http://schemas.microsoft.com/office/spreadsheetml/2009/9/main" objectType="CheckBox" fmlaLink="A20" lockText="1" noThreeD="1"/>
</file>

<file path=xl/ctrlProps/ctrlProp8.xml><?xml version="1.0" encoding="utf-8"?>
<formControlPr xmlns="http://schemas.microsoft.com/office/spreadsheetml/2009/9/main" objectType="CheckBox" fmlaLink="A21" lockText="1" noThreeD="1"/>
</file>

<file path=xl/ctrlProps/ctrlProp9.xml><?xml version="1.0" encoding="utf-8"?>
<formControlPr xmlns="http://schemas.microsoft.com/office/spreadsheetml/2009/9/main" objectType="CheckBox" fmlaLink="A22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</xdr:col>
      <xdr:colOff>219075</xdr:colOff>
      <xdr:row>2</xdr:row>
      <xdr:rowOff>152400</xdr:rowOff>
    </xdr:to>
    <xdr:pic>
      <xdr:nvPicPr>
        <xdr:cNvPr id="1072" name="Picture 6" descr="whosonline.png"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6096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13</xdr:row>
          <xdr:rowOff>9525</xdr:rowOff>
        </xdr:from>
        <xdr:to>
          <xdr:col>1</xdr:col>
          <xdr:colOff>19050</xdr:colOff>
          <xdr:row>14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14</xdr:row>
          <xdr:rowOff>9525</xdr:rowOff>
        </xdr:from>
        <xdr:to>
          <xdr:col>1</xdr:col>
          <xdr:colOff>19050</xdr:colOff>
          <xdr:row>15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15</xdr:row>
          <xdr:rowOff>0</xdr:rowOff>
        </xdr:from>
        <xdr:to>
          <xdr:col>1</xdr:col>
          <xdr:colOff>19050</xdr:colOff>
          <xdr:row>16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16</xdr:row>
          <xdr:rowOff>0</xdr:rowOff>
        </xdr:from>
        <xdr:to>
          <xdr:col>1</xdr:col>
          <xdr:colOff>19050</xdr:colOff>
          <xdr:row>17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17</xdr:row>
          <xdr:rowOff>0</xdr:rowOff>
        </xdr:from>
        <xdr:to>
          <xdr:col>1</xdr:col>
          <xdr:colOff>19050</xdr:colOff>
          <xdr:row>18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18</xdr:row>
          <xdr:rowOff>9525</xdr:rowOff>
        </xdr:from>
        <xdr:to>
          <xdr:col>1</xdr:col>
          <xdr:colOff>19050</xdr:colOff>
          <xdr:row>19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19</xdr:row>
          <xdr:rowOff>0</xdr:rowOff>
        </xdr:from>
        <xdr:to>
          <xdr:col>1</xdr:col>
          <xdr:colOff>19050</xdr:colOff>
          <xdr:row>20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20</xdr:row>
          <xdr:rowOff>0</xdr:rowOff>
        </xdr:from>
        <xdr:to>
          <xdr:col>1</xdr:col>
          <xdr:colOff>19050</xdr:colOff>
          <xdr:row>21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21</xdr:row>
          <xdr:rowOff>0</xdr:rowOff>
        </xdr:from>
        <xdr:to>
          <xdr:col>1</xdr:col>
          <xdr:colOff>19050</xdr:colOff>
          <xdr:row>22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22</xdr:row>
          <xdr:rowOff>0</xdr:rowOff>
        </xdr:from>
        <xdr:to>
          <xdr:col>1</xdr:col>
          <xdr:colOff>19050</xdr:colOff>
          <xdr:row>23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23</xdr:row>
          <xdr:rowOff>0</xdr:rowOff>
        </xdr:from>
        <xdr:to>
          <xdr:col>1</xdr:col>
          <xdr:colOff>19050</xdr:colOff>
          <xdr:row>24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24</xdr:row>
          <xdr:rowOff>9525</xdr:rowOff>
        </xdr:from>
        <xdr:to>
          <xdr:col>1</xdr:col>
          <xdr:colOff>19050</xdr:colOff>
          <xdr:row>25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25</xdr:row>
          <xdr:rowOff>9525</xdr:rowOff>
        </xdr:from>
        <xdr:to>
          <xdr:col>1</xdr:col>
          <xdr:colOff>19050</xdr:colOff>
          <xdr:row>26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26</xdr:row>
          <xdr:rowOff>0</xdr:rowOff>
        </xdr:from>
        <xdr:to>
          <xdr:col>1</xdr:col>
          <xdr:colOff>19050</xdr:colOff>
          <xdr:row>27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27</xdr:row>
          <xdr:rowOff>0</xdr:rowOff>
        </xdr:from>
        <xdr:to>
          <xdr:col>1</xdr:col>
          <xdr:colOff>19050</xdr:colOff>
          <xdr:row>28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27</xdr:row>
          <xdr:rowOff>180975</xdr:rowOff>
        </xdr:from>
        <xdr:to>
          <xdr:col>1</xdr:col>
          <xdr:colOff>19050</xdr:colOff>
          <xdr:row>29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28</xdr:row>
          <xdr:rowOff>180975</xdr:rowOff>
        </xdr:from>
        <xdr:to>
          <xdr:col>1</xdr:col>
          <xdr:colOff>19050</xdr:colOff>
          <xdr:row>30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29</xdr:row>
          <xdr:rowOff>171450</xdr:rowOff>
        </xdr:from>
        <xdr:to>
          <xdr:col>1</xdr:col>
          <xdr:colOff>19050</xdr:colOff>
          <xdr:row>31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30</xdr:row>
          <xdr:rowOff>171450</xdr:rowOff>
        </xdr:from>
        <xdr:to>
          <xdr:col>1</xdr:col>
          <xdr:colOff>19050</xdr:colOff>
          <xdr:row>32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31</xdr:row>
          <xdr:rowOff>180975</xdr:rowOff>
        </xdr:from>
        <xdr:to>
          <xdr:col>1</xdr:col>
          <xdr:colOff>19050</xdr:colOff>
          <xdr:row>33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32</xdr:row>
          <xdr:rowOff>180975</xdr:rowOff>
        </xdr:from>
        <xdr:to>
          <xdr:col>1</xdr:col>
          <xdr:colOff>19050</xdr:colOff>
          <xdr:row>34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33</xdr:row>
          <xdr:rowOff>180975</xdr:rowOff>
        </xdr:from>
        <xdr:to>
          <xdr:col>1</xdr:col>
          <xdr:colOff>19050</xdr:colOff>
          <xdr:row>35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34</xdr:row>
          <xdr:rowOff>180975</xdr:rowOff>
        </xdr:from>
        <xdr:to>
          <xdr:col>1</xdr:col>
          <xdr:colOff>19050</xdr:colOff>
          <xdr:row>36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9525</xdr:rowOff>
        </xdr:from>
        <xdr:to>
          <xdr:col>2</xdr:col>
          <xdr:colOff>1009650</xdr:colOff>
          <xdr:row>6</xdr:row>
          <xdr:rowOff>28575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Unprepared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5</xdr:row>
          <xdr:rowOff>19050</xdr:rowOff>
        </xdr:from>
        <xdr:to>
          <xdr:col>2</xdr:col>
          <xdr:colOff>1981200</xdr:colOff>
          <xdr:row>6</xdr:row>
          <xdr:rowOff>38100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Street Prepared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35</xdr:row>
          <xdr:rowOff>0</xdr:rowOff>
        </xdr:from>
        <xdr:to>
          <xdr:col>1</xdr:col>
          <xdr:colOff>19050</xdr:colOff>
          <xdr:row>36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35</xdr:row>
          <xdr:rowOff>180975</xdr:rowOff>
        </xdr:from>
        <xdr:to>
          <xdr:col>1</xdr:col>
          <xdr:colOff>19050</xdr:colOff>
          <xdr:row>37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http://www.metric-conversions.org/volume/cubic-inches-to-cubic-centimeters.ht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showGridLines="0" tabSelected="1" zoomScaleNormal="100" workbookViewId="0">
      <selection activeCell="D25" sqref="D25"/>
    </sheetView>
  </sheetViews>
  <sheetFormatPr defaultRowHeight="12.75" x14ac:dyDescent="0.2"/>
  <cols>
    <col min="1" max="1" width="7" bestFit="1" customWidth="1"/>
    <col min="2" max="2" width="24" customWidth="1"/>
    <col min="3" max="3" width="54.28515625" customWidth="1"/>
    <col min="4" max="4" width="9.42578125" customWidth="1"/>
    <col min="5" max="5" width="11.85546875" customWidth="1"/>
    <col min="6" max="6" width="11.7109375" customWidth="1"/>
    <col min="8" max="8" width="9.42578125" customWidth="1"/>
  </cols>
  <sheetData>
    <row r="1" spans="1:6" ht="18" x14ac:dyDescent="0.25">
      <c r="A1" s="29" t="s">
        <v>47</v>
      </c>
      <c r="B1" s="29"/>
      <c r="C1" s="29"/>
      <c r="D1" s="29"/>
      <c r="E1" s="29"/>
      <c r="F1" s="29"/>
    </row>
    <row r="2" spans="1:6" ht="18" x14ac:dyDescent="0.25">
      <c r="A2" s="29" t="s">
        <v>42</v>
      </c>
      <c r="B2" s="29"/>
      <c r="C2" s="29"/>
      <c r="D2" s="29"/>
      <c r="E2" s="29"/>
      <c r="F2" s="29"/>
    </row>
    <row r="3" spans="1:6" ht="18" x14ac:dyDescent="0.25">
      <c r="A3" s="19"/>
      <c r="B3" s="19"/>
      <c r="C3" s="19"/>
      <c r="D3" s="19"/>
      <c r="E3" s="19"/>
      <c r="F3" s="19"/>
    </row>
    <row r="4" spans="1:6" ht="15" customHeight="1" x14ac:dyDescent="0.2">
      <c r="B4" s="17" t="s">
        <v>51</v>
      </c>
      <c r="C4" s="24"/>
      <c r="D4" s="12"/>
    </row>
    <row r="5" spans="1:6" ht="15" customHeight="1" x14ac:dyDescent="0.2">
      <c r="B5" s="17" t="s">
        <v>52</v>
      </c>
      <c r="C5" s="24"/>
      <c r="D5" s="32"/>
      <c r="E5" s="32"/>
    </row>
    <row r="6" spans="1:6" ht="15" customHeight="1" x14ac:dyDescent="0.2">
      <c r="B6" s="18" t="s">
        <v>45</v>
      </c>
      <c r="C6" s="3"/>
      <c r="D6" s="3"/>
    </row>
    <row r="7" spans="1:6" ht="15" customHeight="1" x14ac:dyDescent="0.2">
      <c r="D7" s="3"/>
    </row>
    <row r="8" spans="1:6" ht="15" customHeight="1" x14ac:dyDescent="0.2">
      <c r="B8" s="20" t="s">
        <v>55</v>
      </c>
      <c r="D8" s="25"/>
      <c r="E8" s="33" t="s">
        <v>54</v>
      </c>
      <c r="F8" s="34"/>
    </row>
    <row r="9" spans="1:6" ht="15" customHeight="1" x14ac:dyDescent="0.2">
      <c r="B9" s="20" t="s">
        <v>53</v>
      </c>
      <c r="C9" s="1"/>
      <c r="D9" s="25"/>
    </row>
    <row r="10" spans="1:6" ht="15" customHeight="1" x14ac:dyDescent="0.2">
      <c r="B10" s="20" t="s">
        <v>48</v>
      </c>
      <c r="D10" s="25"/>
    </row>
    <row r="11" spans="1:6" ht="15" customHeight="1" x14ac:dyDescent="0.2">
      <c r="D11" s="3"/>
    </row>
    <row r="12" spans="1:6" ht="15" customHeight="1" x14ac:dyDescent="0.2">
      <c r="D12" s="3"/>
    </row>
    <row r="13" spans="1:6" ht="15" customHeight="1" x14ac:dyDescent="0.2">
      <c r="A13" s="16" t="s">
        <v>49</v>
      </c>
      <c r="B13" s="14" t="s">
        <v>50</v>
      </c>
      <c r="C13" s="14"/>
      <c r="D13" s="15"/>
      <c r="E13" s="16" t="s">
        <v>20</v>
      </c>
      <c r="F13" s="16" t="s">
        <v>21</v>
      </c>
    </row>
    <row r="14" spans="1:6" ht="15" customHeight="1" x14ac:dyDescent="0.2">
      <c r="A14" s="2" t="b">
        <v>0</v>
      </c>
      <c r="B14" s="30" t="s">
        <v>0</v>
      </c>
      <c r="C14" s="30"/>
      <c r="D14" s="3"/>
      <c r="E14" s="13">
        <v>0.25</v>
      </c>
      <c r="F14" s="26">
        <f>IF(A14,D8*E14,0)</f>
        <v>0</v>
      </c>
    </row>
    <row r="15" spans="1:6" ht="15" customHeight="1" x14ac:dyDescent="0.2">
      <c r="A15" s="2" t="b">
        <v>0</v>
      </c>
      <c r="B15" s="30" t="s">
        <v>1</v>
      </c>
      <c r="C15" s="30"/>
      <c r="D15" s="3"/>
      <c r="E15" s="13">
        <v>0.25</v>
      </c>
      <c r="F15" s="26">
        <f>IF(A15,D8*E15,0)</f>
        <v>0</v>
      </c>
    </row>
    <row r="16" spans="1:6" ht="15" customHeight="1" x14ac:dyDescent="0.2">
      <c r="A16" s="2" t="b">
        <v>0</v>
      </c>
      <c r="B16" s="30" t="s">
        <v>56</v>
      </c>
      <c r="C16" s="30"/>
      <c r="D16" s="25"/>
      <c r="E16" s="13">
        <f>D16/50</f>
        <v>0</v>
      </c>
      <c r="F16" s="26">
        <f>IF(A16,D8*(E16/0.5),0)</f>
        <v>0</v>
      </c>
    </row>
    <row r="17" spans="1:6" ht="15" customHeight="1" x14ac:dyDescent="0.2">
      <c r="A17" s="2" t="b">
        <v>0</v>
      </c>
      <c r="B17" s="30" t="s">
        <v>2</v>
      </c>
      <c r="C17" s="30"/>
      <c r="D17" s="3"/>
      <c r="E17" s="13">
        <v>0.08</v>
      </c>
      <c r="F17" s="26">
        <f>IF(A17,D8*E17,0)</f>
        <v>0</v>
      </c>
    </row>
    <row r="18" spans="1:6" ht="15" customHeight="1" x14ac:dyDescent="0.2">
      <c r="A18" s="2" t="b">
        <v>0</v>
      </c>
      <c r="B18" s="30" t="s">
        <v>46</v>
      </c>
      <c r="C18" s="30"/>
      <c r="D18" s="3"/>
      <c r="E18" s="13">
        <v>0.05</v>
      </c>
      <c r="F18" s="26">
        <f>IF(A39=2,IF(A18,D8*E18,0),0)</f>
        <v>0</v>
      </c>
    </row>
    <row r="19" spans="1:6" ht="15" customHeight="1" x14ac:dyDescent="0.2">
      <c r="A19" s="2" t="b">
        <v>0</v>
      </c>
      <c r="B19" s="30" t="s">
        <v>3</v>
      </c>
      <c r="C19" s="30"/>
      <c r="D19" s="3"/>
      <c r="E19" s="13">
        <v>0.05</v>
      </c>
      <c r="F19" s="26">
        <f>IF(A39=2,IF(A19,D8*E19,0),0)</f>
        <v>0</v>
      </c>
    </row>
    <row r="20" spans="1:6" ht="15" customHeight="1" x14ac:dyDescent="0.2">
      <c r="A20" s="2" t="b">
        <v>0</v>
      </c>
      <c r="B20" s="30" t="s">
        <v>4</v>
      </c>
      <c r="C20" s="30"/>
      <c r="D20" s="3"/>
      <c r="E20" s="13">
        <v>0.05</v>
      </c>
      <c r="F20" s="26">
        <f>IF(A39=2,IF(A20,D8*E20,0),0)</f>
        <v>0</v>
      </c>
    </row>
    <row r="21" spans="1:6" ht="15" customHeight="1" x14ac:dyDescent="0.2">
      <c r="A21" s="2" t="b">
        <v>0</v>
      </c>
      <c r="B21" s="30" t="s">
        <v>5</v>
      </c>
      <c r="C21" s="30"/>
      <c r="D21" s="3"/>
      <c r="E21" s="13">
        <v>-0.05</v>
      </c>
      <c r="F21" s="26">
        <f>IF(A39=1,IF(A21,D8*E21,0),0)</f>
        <v>0</v>
      </c>
    </row>
    <row r="22" spans="1:6" ht="15" customHeight="1" x14ac:dyDescent="0.2">
      <c r="A22" s="2" t="b">
        <v>0</v>
      </c>
      <c r="B22" s="30" t="s">
        <v>6</v>
      </c>
      <c r="C22" s="30"/>
      <c r="D22" s="3"/>
      <c r="E22" s="13">
        <v>-0.2</v>
      </c>
      <c r="F22" s="26">
        <f>IF(A39=2,IF(A22,D8*E22,0),0)</f>
        <v>0</v>
      </c>
    </row>
    <row r="23" spans="1:6" ht="15" customHeight="1" x14ac:dyDescent="0.2">
      <c r="A23" s="2" t="b">
        <v>0</v>
      </c>
      <c r="B23" s="30" t="s">
        <v>7</v>
      </c>
      <c r="C23" s="30"/>
      <c r="D23" s="3"/>
      <c r="E23" s="13">
        <v>-0.05</v>
      </c>
      <c r="F23" s="26">
        <f>IF(A39=2,IF(A23,D8*E23,0),0)</f>
        <v>0</v>
      </c>
    </row>
    <row r="24" spans="1:6" ht="15" customHeight="1" x14ac:dyDescent="0.2">
      <c r="A24" s="2" t="b">
        <v>0</v>
      </c>
      <c r="B24" s="30" t="s">
        <v>8</v>
      </c>
      <c r="C24" s="30"/>
      <c r="D24" s="3"/>
      <c r="E24" s="13">
        <v>0.15</v>
      </c>
      <c r="F24" s="26">
        <f>IF(A39=2,IF(A24,D8*E24,0),0)</f>
        <v>0</v>
      </c>
    </row>
    <row r="25" spans="1:6" ht="15" customHeight="1" x14ac:dyDescent="0.2">
      <c r="A25" s="2" t="b">
        <v>0</v>
      </c>
      <c r="B25" s="30" t="s">
        <v>27</v>
      </c>
      <c r="C25" s="30"/>
      <c r="D25" s="25"/>
      <c r="E25" s="13">
        <f>D25/10</f>
        <v>0</v>
      </c>
      <c r="F25" s="26">
        <f>IF(A25,D8*E25,0)</f>
        <v>0</v>
      </c>
    </row>
    <row r="26" spans="1:6" ht="15" customHeight="1" x14ac:dyDescent="0.2">
      <c r="A26" s="2" t="b">
        <v>0</v>
      </c>
      <c r="B26" s="30" t="s">
        <v>9</v>
      </c>
      <c r="C26" s="30"/>
      <c r="E26" s="13">
        <v>0.05</v>
      </c>
      <c r="F26" s="26">
        <f>IF(A26,D8*E26,0)</f>
        <v>0</v>
      </c>
    </row>
    <row r="27" spans="1:6" ht="15" customHeight="1" x14ac:dyDescent="0.2">
      <c r="A27" s="2" t="b">
        <v>0</v>
      </c>
      <c r="B27" s="30" t="s">
        <v>10</v>
      </c>
      <c r="C27" s="30"/>
      <c r="E27" s="13">
        <v>0.1</v>
      </c>
      <c r="F27" s="26">
        <f>IF(A27,D8*E27,0)</f>
        <v>0</v>
      </c>
    </row>
    <row r="28" spans="1:6" ht="15" customHeight="1" x14ac:dyDescent="0.2">
      <c r="A28" s="2" t="b">
        <v>0</v>
      </c>
      <c r="B28" s="30" t="s">
        <v>11</v>
      </c>
      <c r="C28" s="30"/>
      <c r="E28" s="13">
        <v>-0.2</v>
      </c>
      <c r="F28" s="26">
        <f>IF(A28,D8*E28,0)</f>
        <v>0</v>
      </c>
    </row>
    <row r="29" spans="1:6" ht="15" customHeight="1" x14ac:dyDescent="0.2">
      <c r="A29" s="2" t="b">
        <v>0</v>
      </c>
      <c r="B29" s="30" t="s">
        <v>12</v>
      </c>
      <c r="C29" s="30"/>
      <c r="E29" s="13">
        <v>-0.1</v>
      </c>
      <c r="F29" s="26">
        <f>IF(A29,D8*E29,0)</f>
        <v>0</v>
      </c>
    </row>
    <row r="30" spans="1:6" ht="15" customHeight="1" x14ac:dyDescent="0.2">
      <c r="A30" s="2" t="b">
        <v>0</v>
      </c>
      <c r="B30" s="30" t="s">
        <v>13</v>
      </c>
      <c r="C30" s="30"/>
      <c r="E30" s="13">
        <v>0.1</v>
      </c>
      <c r="F30" s="26">
        <f>IF(A39=2,IF(A30,D8*E30,0),0)</f>
        <v>0</v>
      </c>
    </row>
    <row r="31" spans="1:6" ht="15" customHeight="1" x14ac:dyDescent="0.2">
      <c r="A31" s="2" t="b">
        <v>0</v>
      </c>
      <c r="B31" s="30" t="s">
        <v>26</v>
      </c>
      <c r="C31" s="30"/>
      <c r="E31" s="13">
        <v>0.1</v>
      </c>
      <c r="F31" s="26">
        <f>IF(A39=2,IF(A31,D8*E31,0),0)</f>
        <v>0</v>
      </c>
    </row>
    <row r="32" spans="1:6" ht="15" customHeight="1" x14ac:dyDescent="0.2">
      <c r="A32" s="2" t="b">
        <v>0</v>
      </c>
      <c r="B32" s="30" t="s">
        <v>14</v>
      </c>
      <c r="C32" s="30"/>
      <c r="E32" s="13">
        <v>0.3</v>
      </c>
      <c r="F32" s="26">
        <f>IF(A32,D8*E32,0)</f>
        <v>0</v>
      </c>
    </row>
    <row r="33" spans="1:8" ht="15" customHeight="1" x14ac:dyDescent="0.2">
      <c r="A33" s="2" t="b">
        <v>0</v>
      </c>
      <c r="B33" s="30" t="s">
        <v>15</v>
      </c>
      <c r="C33" s="30"/>
      <c r="E33" s="13">
        <v>0.25</v>
      </c>
      <c r="F33" s="26">
        <f>IF(A33,D8*E33,0)</f>
        <v>0</v>
      </c>
    </row>
    <row r="34" spans="1:8" ht="15" customHeight="1" x14ac:dyDescent="0.2">
      <c r="A34" s="2" t="b">
        <v>0</v>
      </c>
      <c r="B34" s="30" t="s">
        <v>16</v>
      </c>
      <c r="C34" s="30"/>
      <c r="E34" s="13">
        <v>0.25</v>
      </c>
      <c r="F34" s="26">
        <f>IF(A34,D8*E34,0)</f>
        <v>0</v>
      </c>
    </row>
    <row r="35" spans="1:8" ht="15" customHeight="1" x14ac:dyDescent="0.2">
      <c r="A35" s="2" t="b">
        <v>0</v>
      </c>
      <c r="B35" s="30" t="s">
        <v>17</v>
      </c>
      <c r="C35" s="30"/>
      <c r="E35" s="13">
        <v>0.15</v>
      </c>
      <c r="F35" s="26">
        <f>IF(A35,D8*E35,0)</f>
        <v>0</v>
      </c>
    </row>
    <row r="36" spans="1:8" ht="15" customHeight="1" x14ac:dyDescent="0.2">
      <c r="A36" s="2" t="b">
        <v>0</v>
      </c>
      <c r="B36" s="30" t="s">
        <v>18</v>
      </c>
      <c r="C36" s="30"/>
      <c r="E36" s="11" t="s">
        <v>19</v>
      </c>
      <c r="F36" s="27" t="str">
        <f>IF(A39=2,IF(A36,"bump 1 class",""),"")</f>
        <v/>
      </c>
    </row>
    <row r="37" spans="1:8" ht="15" customHeight="1" x14ac:dyDescent="0.2">
      <c r="A37" s="2" t="b">
        <v>0</v>
      </c>
      <c r="B37" s="30" t="s">
        <v>62</v>
      </c>
      <c r="C37" s="30"/>
      <c r="E37" s="13">
        <v>-0.25</v>
      </c>
      <c r="F37" s="26">
        <f>IF(A37,D16*E37,0)</f>
        <v>0</v>
      </c>
    </row>
    <row r="38" spans="1:8" ht="15" customHeight="1" x14ac:dyDescent="0.2"/>
    <row r="39" spans="1:8" ht="15" customHeight="1" x14ac:dyDescent="0.2">
      <c r="A39" s="10">
        <v>1</v>
      </c>
      <c r="B39" s="1" t="s">
        <v>22</v>
      </c>
      <c r="C39" s="1"/>
      <c r="F39" s="26">
        <f>SUM(F14:F35)</f>
        <v>0</v>
      </c>
    </row>
    <row r="40" spans="1:8" ht="15" customHeight="1" x14ac:dyDescent="0.2">
      <c r="B40" s="1" t="s">
        <v>23</v>
      </c>
      <c r="C40" s="1"/>
      <c r="F40" s="26">
        <f>F39+D8</f>
        <v>0</v>
      </c>
    </row>
    <row r="41" spans="1:8" ht="15" customHeight="1" x14ac:dyDescent="0.2">
      <c r="B41" s="1" t="s">
        <v>24</v>
      </c>
      <c r="C41" s="1"/>
      <c r="F41" s="26">
        <f>D9-(175*D10)</f>
        <v>0</v>
      </c>
    </row>
    <row r="42" spans="1:8" ht="15" customHeight="1" x14ac:dyDescent="0.2">
      <c r="B42" s="1" t="s">
        <v>25</v>
      </c>
      <c r="C42" s="1"/>
      <c r="F42" s="26">
        <f>IF(OR(F40=0,F41=0)=TRUE,0,F40/F41)</f>
        <v>0</v>
      </c>
    </row>
    <row r="43" spans="1:8" ht="15" customHeight="1" x14ac:dyDescent="0.2"/>
    <row r="44" spans="1:8" ht="15" customHeight="1" x14ac:dyDescent="0.2">
      <c r="A44" s="8"/>
      <c r="B44" s="8" t="s">
        <v>28</v>
      </c>
      <c r="C44" s="8" t="s">
        <v>35</v>
      </c>
      <c r="D44" s="9" t="s">
        <v>43</v>
      </c>
      <c r="E44" s="9"/>
      <c r="F44" s="28" t="str">
        <f>IF(A39=1,IF(A15,IF(F42&lt;0.84,"U6",IF(F42&lt;1,"U5",IF(F42&lt;1.55,"U3","U1"))),IF(F42&lt;0.84,"U6",IF(F42&lt;1,"U5",IF(F42&lt;1.55,"U4","U2")))),"")</f>
        <v>U6</v>
      </c>
      <c r="H44" s="9"/>
    </row>
    <row r="45" spans="1:8" ht="15" customHeight="1" x14ac:dyDescent="0.2">
      <c r="A45" s="6"/>
      <c r="B45" s="6" t="s">
        <v>29</v>
      </c>
      <c r="C45" s="6" t="s">
        <v>36</v>
      </c>
      <c r="D45" s="9" t="s">
        <v>44</v>
      </c>
      <c r="E45" s="9"/>
      <c r="F45" s="28" t="str">
        <f>IF(A39=2,IF(A15,IF(F42&lt;0.9,"SP6",IF(F42&lt;1.06,"SP5",IF(F42&lt;1.5,"SP3","SP1"))),IF(F42&lt;0.9,"SP6",IF(F42&lt;1.06,"SP5",IF(F42&lt;1.5,"SP4","SP2")))),"")</f>
        <v/>
      </c>
    </row>
    <row r="46" spans="1:8" ht="15" customHeight="1" x14ac:dyDescent="0.2">
      <c r="A46" s="6"/>
      <c r="B46" s="6" t="s">
        <v>30</v>
      </c>
      <c r="C46" s="7" t="s">
        <v>37</v>
      </c>
      <c r="D46" s="31" t="str">
        <f>IF(A36,"**Nitrous is being used; the above class must be bumped to the next fastest class**","")</f>
        <v/>
      </c>
      <c r="E46" s="31"/>
      <c r="F46" s="31"/>
    </row>
    <row r="47" spans="1:8" ht="15" customHeight="1" x14ac:dyDescent="0.2">
      <c r="A47" s="6"/>
      <c r="B47" s="6" t="s">
        <v>31</v>
      </c>
      <c r="C47" s="7" t="s">
        <v>38</v>
      </c>
      <c r="D47" s="31"/>
      <c r="E47" s="31"/>
      <c r="F47" s="31"/>
    </row>
    <row r="48" spans="1:8" ht="15" customHeight="1" x14ac:dyDescent="0.2">
      <c r="A48" s="6"/>
      <c r="B48" s="6" t="s">
        <v>32</v>
      </c>
      <c r="C48" s="7" t="s">
        <v>39</v>
      </c>
      <c r="D48" s="22"/>
      <c r="E48" s="22"/>
      <c r="F48" s="22"/>
    </row>
    <row r="49" spans="1:6" ht="15" customHeight="1" x14ac:dyDescent="0.2">
      <c r="A49" s="6"/>
      <c r="B49" s="6" t="s">
        <v>33</v>
      </c>
      <c r="C49" s="7" t="s">
        <v>40</v>
      </c>
      <c r="D49" s="3"/>
      <c r="E49" s="3"/>
      <c r="F49" s="3"/>
    </row>
    <row r="50" spans="1:6" ht="15" customHeight="1" x14ac:dyDescent="0.2">
      <c r="A50" s="6"/>
      <c r="B50" s="6" t="s">
        <v>34</v>
      </c>
      <c r="C50" s="7" t="s">
        <v>41</v>
      </c>
      <c r="D50" s="3"/>
      <c r="E50" s="3"/>
      <c r="F50" s="3"/>
    </row>
    <row r="51" spans="1:6" x14ac:dyDescent="0.2">
      <c r="A51" s="4"/>
      <c r="B51" s="5"/>
      <c r="C51" s="5"/>
      <c r="D51" s="3"/>
      <c r="E51" s="3"/>
      <c r="F51" s="3"/>
    </row>
    <row r="52" spans="1:6" x14ac:dyDescent="0.2">
      <c r="A52" s="23" t="s">
        <v>61</v>
      </c>
      <c r="B52" s="5"/>
      <c r="C52" s="5"/>
      <c r="D52" s="3"/>
      <c r="E52" s="3"/>
      <c r="F52" s="3"/>
    </row>
    <row r="53" spans="1:6" x14ac:dyDescent="0.2">
      <c r="A53" s="21" t="s">
        <v>57</v>
      </c>
      <c r="B53" s="21" t="s">
        <v>60</v>
      </c>
      <c r="C53" s="4"/>
    </row>
    <row r="54" spans="1:6" x14ac:dyDescent="0.2">
      <c r="A54" s="21" t="s">
        <v>58</v>
      </c>
      <c r="B54" s="21" t="s">
        <v>59</v>
      </c>
      <c r="C54" s="4"/>
    </row>
  </sheetData>
  <sheetProtection sheet="1" selectLockedCells="1"/>
  <mergeCells count="29">
    <mergeCell ref="B34:C34"/>
    <mergeCell ref="B23:C23"/>
    <mergeCell ref="B24:C24"/>
    <mergeCell ref="B25:C25"/>
    <mergeCell ref="B26:C26"/>
    <mergeCell ref="D46:F47"/>
    <mergeCell ref="B35:C35"/>
    <mergeCell ref="D5:E5"/>
    <mergeCell ref="B32:C32"/>
    <mergeCell ref="B33:C33"/>
    <mergeCell ref="B37:C37"/>
    <mergeCell ref="E8:F8"/>
    <mergeCell ref="B36:C36"/>
    <mergeCell ref="B14:C14"/>
    <mergeCell ref="B15:C15"/>
    <mergeCell ref="B16:C16"/>
    <mergeCell ref="B17:C17"/>
    <mergeCell ref="B18:C18"/>
    <mergeCell ref="B19:C19"/>
    <mergeCell ref="B20:C20"/>
    <mergeCell ref="B21:C21"/>
    <mergeCell ref="A1:F1"/>
    <mergeCell ref="A2:F2"/>
    <mergeCell ref="B29:C29"/>
    <mergeCell ref="B30:C30"/>
    <mergeCell ref="B31:C31"/>
    <mergeCell ref="B27:C27"/>
    <mergeCell ref="B28:C28"/>
    <mergeCell ref="B22:C22"/>
  </mergeCells>
  <phoneticPr fontId="0" type="noConversion"/>
  <hyperlinks>
    <hyperlink ref="E8" r:id="rId1"/>
  </hyperlinks>
  <pageMargins left="0.75" right="0.75" top="1" bottom="1" header="0.5" footer="0.5"/>
  <pageSetup scale="60" orientation="landscape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0</xdr:col>
                    <xdr:colOff>180975</xdr:colOff>
                    <xdr:row>13</xdr:row>
                    <xdr:rowOff>9525</xdr:rowOff>
                  </from>
                  <to>
                    <xdr:col>1</xdr:col>
                    <xdr:colOff>19050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0</xdr:col>
                    <xdr:colOff>180975</xdr:colOff>
                    <xdr:row>14</xdr:row>
                    <xdr:rowOff>9525</xdr:rowOff>
                  </from>
                  <to>
                    <xdr:col>1</xdr:col>
                    <xdr:colOff>19050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0</xdr:col>
                    <xdr:colOff>180975</xdr:colOff>
                    <xdr:row>15</xdr:row>
                    <xdr:rowOff>0</xdr:rowOff>
                  </from>
                  <to>
                    <xdr:col>1</xdr:col>
                    <xdr:colOff>19050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0</xdr:col>
                    <xdr:colOff>180975</xdr:colOff>
                    <xdr:row>16</xdr:row>
                    <xdr:rowOff>0</xdr:rowOff>
                  </from>
                  <to>
                    <xdr:col>1</xdr:col>
                    <xdr:colOff>19050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0</xdr:col>
                    <xdr:colOff>180975</xdr:colOff>
                    <xdr:row>17</xdr:row>
                    <xdr:rowOff>0</xdr:rowOff>
                  </from>
                  <to>
                    <xdr:col>1</xdr:col>
                    <xdr:colOff>19050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0</xdr:col>
                    <xdr:colOff>180975</xdr:colOff>
                    <xdr:row>18</xdr:row>
                    <xdr:rowOff>9525</xdr:rowOff>
                  </from>
                  <to>
                    <xdr:col>1</xdr:col>
                    <xdr:colOff>19050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0</xdr:col>
                    <xdr:colOff>180975</xdr:colOff>
                    <xdr:row>19</xdr:row>
                    <xdr:rowOff>0</xdr:rowOff>
                  </from>
                  <to>
                    <xdr:col>1</xdr:col>
                    <xdr:colOff>19050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0</xdr:col>
                    <xdr:colOff>180975</xdr:colOff>
                    <xdr:row>20</xdr:row>
                    <xdr:rowOff>0</xdr:rowOff>
                  </from>
                  <to>
                    <xdr:col>1</xdr:col>
                    <xdr:colOff>19050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0</xdr:col>
                    <xdr:colOff>180975</xdr:colOff>
                    <xdr:row>21</xdr:row>
                    <xdr:rowOff>0</xdr:rowOff>
                  </from>
                  <to>
                    <xdr:col>1</xdr:col>
                    <xdr:colOff>19050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0</xdr:col>
                    <xdr:colOff>180975</xdr:colOff>
                    <xdr:row>22</xdr:row>
                    <xdr:rowOff>0</xdr:rowOff>
                  </from>
                  <to>
                    <xdr:col>1</xdr:col>
                    <xdr:colOff>19050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0</xdr:col>
                    <xdr:colOff>180975</xdr:colOff>
                    <xdr:row>23</xdr:row>
                    <xdr:rowOff>0</xdr:rowOff>
                  </from>
                  <to>
                    <xdr:col>1</xdr:col>
                    <xdr:colOff>19050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0</xdr:col>
                    <xdr:colOff>180975</xdr:colOff>
                    <xdr:row>24</xdr:row>
                    <xdr:rowOff>9525</xdr:rowOff>
                  </from>
                  <to>
                    <xdr:col>1</xdr:col>
                    <xdr:colOff>19050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0</xdr:col>
                    <xdr:colOff>180975</xdr:colOff>
                    <xdr:row>25</xdr:row>
                    <xdr:rowOff>9525</xdr:rowOff>
                  </from>
                  <to>
                    <xdr:col>1</xdr:col>
                    <xdr:colOff>19050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0</xdr:col>
                    <xdr:colOff>180975</xdr:colOff>
                    <xdr:row>26</xdr:row>
                    <xdr:rowOff>0</xdr:rowOff>
                  </from>
                  <to>
                    <xdr:col>1</xdr:col>
                    <xdr:colOff>19050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0</xdr:col>
                    <xdr:colOff>180975</xdr:colOff>
                    <xdr:row>27</xdr:row>
                    <xdr:rowOff>0</xdr:rowOff>
                  </from>
                  <to>
                    <xdr:col>1</xdr:col>
                    <xdr:colOff>19050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0</xdr:col>
                    <xdr:colOff>180975</xdr:colOff>
                    <xdr:row>27</xdr:row>
                    <xdr:rowOff>180975</xdr:rowOff>
                  </from>
                  <to>
                    <xdr:col>1</xdr:col>
                    <xdr:colOff>19050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0</xdr:col>
                    <xdr:colOff>180975</xdr:colOff>
                    <xdr:row>28</xdr:row>
                    <xdr:rowOff>180975</xdr:rowOff>
                  </from>
                  <to>
                    <xdr:col>1</xdr:col>
                    <xdr:colOff>19050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0</xdr:col>
                    <xdr:colOff>180975</xdr:colOff>
                    <xdr:row>29</xdr:row>
                    <xdr:rowOff>171450</xdr:rowOff>
                  </from>
                  <to>
                    <xdr:col>1</xdr:col>
                    <xdr:colOff>19050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0</xdr:col>
                    <xdr:colOff>180975</xdr:colOff>
                    <xdr:row>30</xdr:row>
                    <xdr:rowOff>171450</xdr:rowOff>
                  </from>
                  <to>
                    <xdr:col>1</xdr:col>
                    <xdr:colOff>19050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0</xdr:col>
                    <xdr:colOff>180975</xdr:colOff>
                    <xdr:row>31</xdr:row>
                    <xdr:rowOff>180975</xdr:rowOff>
                  </from>
                  <to>
                    <xdr:col>1</xdr:col>
                    <xdr:colOff>19050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>
                  <from>
                    <xdr:col>0</xdr:col>
                    <xdr:colOff>180975</xdr:colOff>
                    <xdr:row>32</xdr:row>
                    <xdr:rowOff>180975</xdr:rowOff>
                  </from>
                  <to>
                    <xdr:col>1</xdr:col>
                    <xdr:colOff>19050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>
                <anchor moveWithCells="1">
                  <from>
                    <xdr:col>0</xdr:col>
                    <xdr:colOff>180975</xdr:colOff>
                    <xdr:row>33</xdr:row>
                    <xdr:rowOff>180975</xdr:rowOff>
                  </from>
                  <to>
                    <xdr:col>1</xdr:col>
                    <xdr:colOff>19050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>
                <anchor moveWithCells="1">
                  <from>
                    <xdr:col>0</xdr:col>
                    <xdr:colOff>180975</xdr:colOff>
                    <xdr:row>34</xdr:row>
                    <xdr:rowOff>180975</xdr:rowOff>
                  </from>
                  <to>
                    <xdr:col>1</xdr:col>
                    <xdr:colOff>19050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Option Button 28">
              <controlPr defaultSize="0" autoFill="0" autoLine="0" autoPict="0">
                <anchor moveWithCells="1">
                  <from>
                    <xdr:col>2</xdr:col>
                    <xdr:colOff>9525</xdr:colOff>
                    <xdr:row>5</xdr:row>
                    <xdr:rowOff>9525</xdr:rowOff>
                  </from>
                  <to>
                    <xdr:col>2</xdr:col>
                    <xdr:colOff>1009650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Option Button 29">
              <controlPr defaultSize="0" autoFill="0" autoLine="0" autoPict="0">
                <anchor moveWithCells="1">
                  <from>
                    <xdr:col>2</xdr:col>
                    <xdr:colOff>981075</xdr:colOff>
                    <xdr:row>5</xdr:row>
                    <xdr:rowOff>19050</xdr:rowOff>
                  </from>
                  <to>
                    <xdr:col>2</xdr:col>
                    <xdr:colOff>1981200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defaultSize="0" autoFill="0" autoLine="0" autoPict="0">
                <anchor moveWithCells="1">
                  <from>
                    <xdr:col>0</xdr:col>
                    <xdr:colOff>180975</xdr:colOff>
                    <xdr:row>35</xdr:row>
                    <xdr:rowOff>0</xdr:rowOff>
                  </from>
                  <to>
                    <xdr:col>1</xdr:col>
                    <xdr:colOff>19050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Check Box 31">
              <controlPr defaultSize="0" autoFill="0" autoLine="0" autoPict="0">
                <anchor moveWithCells="1">
                  <from>
                    <xdr:col>0</xdr:col>
                    <xdr:colOff>180975</xdr:colOff>
                    <xdr:row>35</xdr:row>
                    <xdr:rowOff>180975</xdr:rowOff>
                  </from>
                  <to>
                    <xdr:col>1</xdr:col>
                    <xdr:colOff>19050</xdr:colOff>
                    <xdr:row>37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NEHA 2020</vt:lpstr>
    </vt:vector>
  </TitlesOfParts>
  <Company>Summit Ventures NE LLC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Steve Jones</cp:lastModifiedBy>
  <cp:lastPrinted>2010-02-12T18:26:09Z</cp:lastPrinted>
  <dcterms:created xsi:type="dcterms:W3CDTF">2010-02-11T20:55:34Z</dcterms:created>
  <dcterms:modified xsi:type="dcterms:W3CDTF">2022-02-15T12:55:30Z</dcterms:modified>
</cp:coreProperties>
</file>